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9735"/>
  </bookViews>
  <sheets>
    <sheet name="известковое" sheetId="2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2"/>
  <c r="B8"/>
  <c r="F9" s="1"/>
  <c r="G9" s="1"/>
  <c r="H10" l="1"/>
  <c r="F22"/>
  <c r="G22" s="1"/>
  <c r="F15"/>
  <c r="G15" s="1"/>
  <c r="H16" l="1"/>
  <c r="H12"/>
  <c r="H14"/>
  <c r="H22"/>
  <c r="H26" l="1"/>
  <c r="H24"/>
  <c r="H18"/>
  <c r="H20"/>
  <c r="H28" s="1"/>
  <c r="H29" s="1"/>
</calcChain>
</file>

<file path=xl/comments1.xml><?xml version="1.0" encoding="utf-8"?>
<comments xmlns="http://schemas.openxmlformats.org/spreadsheetml/2006/main">
  <authors>
    <author>Альбина</author>
  </authors>
  <commentList>
    <comment ref="A13" authorId="0">
      <text>
        <r>
          <rPr>
            <b/>
            <sz val="9"/>
            <color indexed="81"/>
            <rFont val="Tahoma"/>
            <family val="2"/>
            <charset val="204"/>
          </rPr>
          <t>Альбина: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более чем на 30% = 0,7;
более чем на 50% = 0,627;
более чем на 100 % = 0,5</t>
        </r>
      </text>
    </comment>
  </commentList>
</comments>
</file>

<file path=xl/sharedStrings.xml><?xml version="1.0" encoding="utf-8"?>
<sst xmlns="http://schemas.openxmlformats.org/spreadsheetml/2006/main" count="44" uniqueCount="34">
  <si>
    <t>1. Формирование, исполнение бюджета</t>
  </si>
  <si>
    <t>размер отчислений во внебюджетные фонды установленный на дату расчета</t>
  </si>
  <si>
    <t>численность работников исполняющих полномочие</t>
  </si>
  <si>
    <t>сумма расходов на на содержание работников исполняющих полномочие</t>
  </si>
  <si>
    <t>доля расходов на испонение полномочия из расчета на одного жителя</t>
  </si>
  <si>
    <t>понижающий коэффициент</t>
  </si>
  <si>
    <t>1</t>
  </si>
  <si>
    <t>4</t>
  </si>
  <si>
    <t>5</t>
  </si>
  <si>
    <t>6</t>
  </si>
  <si>
    <t>7</t>
  </si>
  <si>
    <t>9</t>
  </si>
  <si>
    <t>основные показатели принимаемые в расчете</t>
  </si>
  <si>
    <t xml:space="preserve">численность населения муниципального образования "Облученский муниципальный  район" </t>
  </si>
  <si>
    <t>(данные Евр стата ЕАО)</t>
  </si>
  <si>
    <t>известковское городское поселение</t>
  </si>
  <si>
    <t>(гр2*гр3*гр4)</t>
  </si>
  <si>
    <t>(гр6/гр5)</t>
  </si>
  <si>
    <t>наименование показателя</t>
  </si>
  <si>
    <t>Расчет</t>
  </si>
  <si>
    <t>3. КРК</t>
  </si>
  <si>
    <t>(месячный фонд заработной платы главного специалиста- эксперта * 12)</t>
  </si>
  <si>
    <t>сумма расходов на исполнение полномочия в текущем финансовом году</t>
  </si>
  <si>
    <t>сумма расходов на очередной финансовый год из расчета на одного жителя поселения в рублях</t>
  </si>
  <si>
    <t>% роста расходов на очередной финансовый год по отношению к текущему финансовому году</t>
  </si>
  <si>
    <t>размер годового фонда заработной платы главного специалиста-эксперта</t>
  </si>
  <si>
    <t xml:space="preserve">изменение </t>
  </si>
  <si>
    <t>2. архитектура и градостроительство</t>
  </si>
  <si>
    <t xml:space="preserve"> Объема средств  на выполнение органами местного самоуправления муниципального района переданных полномочий поселений  на 2021 год</t>
  </si>
  <si>
    <t>Численность постоянного населения на 1 января 2020 года по данным Росстата по ЕАО</t>
  </si>
  <si>
    <t>2021 год</t>
  </si>
  <si>
    <t>сумма на исполнение полномочия на очередной финансовый год и плановый период с учетом понижающего коэффициента на 2021 год</t>
  </si>
  <si>
    <t xml:space="preserve">ВСЕГО расходы текущий 2020 год </t>
  </si>
  <si>
    <t>ВСЕГО расходы на очередной 2021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</si>
</sst>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5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6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0" borderId="0" xfId="0" applyNumberFormat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/>
    <xf numFmtId="49" fontId="3" fillId="0" borderId="1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3" fillId="0" borderId="0" xfId="0" applyFont="1"/>
    <xf numFmtId="0" fontId="5" fillId="0" borderId="4" xfId="0" applyFont="1" applyBorder="1"/>
    <xf numFmtId="0" fontId="5" fillId="0" borderId="3" xfId="0" applyFont="1" applyBorder="1"/>
    <xf numFmtId="4" fontId="5" fillId="0" borderId="3" xfId="0" applyNumberFormat="1" applyFont="1" applyBorder="1"/>
    <xf numFmtId="164" fontId="5" fillId="0" borderId="3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0" fontId="0" fillId="0" borderId="1" xfId="0" applyBorder="1"/>
    <xf numFmtId="0" fontId="5" fillId="0" borderId="0" xfId="0" applyFont="1"/>
    <xf numFmtId="0" fontId="4" fillId="0" borderId="0" xfId="0" applyFont="1"/>
    <xf numFmtId="0" fontId="6" fillId="0" borderId="0" xfId="0" applyFont="1"/>
    <xf numFmtId="0" fontId="5" fillId="2" borderId="1" xfId="0" applyFont="1" applyFill="1" applyBorder="1"/>
    <xf numFmtId="0" fontId="0" fillId="2" borderId="1" xfId="0" applyFill="1" applyBorder="1"/>
    <xf numFmtId="49" fontId="5" fillId="0" borderId="1" xfId="0" applyNumberFormat="1" applyFont="1" applyBorder="1" applyAlignment="1">
      <alignment wrapText="1"/>
    </xf>
    <xf numFmtId="0" fontId="4" fillId="2" borderId="1" xfId="0" applyFont="1" applyFill="1" applyBorder="1"/>
    <xf numFmtId="4" fontId="4" fillId="2" borderId="3" xfId="0" applyNumberFormat="1" applyFont="1" applyFill="1" applyBorder="1"/>
    <xf numFmtId="164" fontId="4" fillId="2" borderId="3" xfId="0" applyNumberFormat="1" applyFont="1" applyFill="1" applyBorder="1"/>
    <xf numFmtId="0" fontId="8" fillId="2" borderId="1" xfId="0" applyFont="1" applyFill="1" applyBorder="1"/>
    <xf numFmtId="49" fontId="9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wrapText="1"/>
    </xf>
    <xf numFmtId="49" fontId="18" fillId="3" borderId="1" xfId="0" applyNumberFormat="1" applyFont="1" applyFill="1" applyBorder="1" applyAlignment="1">
      <alignment wrapText="1"/>
    </xf>
    <xf numFmtId="0" fontId="18" fillId="3" borderId="1" xfId="0" applyFont="1" applyFill="1" applyBorder="1"/>
    <xf numFmtId="3" fontId="18" fillId="3" borderId="1" xfId="0" applyNumberFormat="1" applyFont="1" applyFill="1" applyBorder="1"/>
    <xf numFmtId="0" fontId="11" fillId="0" borderId="1" xfId="0" applyFont="1" applyBorder="1"/>
    <xf numFmtId="3" fontId="11" fillId="0" borderId="1" xfId="0" applyNumberFormat="1" applyFont="1" applyBorder="1"/>
    <xf numFmtId="0" fontId="11" fillId="0" borderId="0" xfId="0" applyFont="1"/>
    <xf numFmtId="49" fontId="9" fillId="3" borderId="1" xfId="0" applyNumberFormat="1" applyFont="1" applyFill="1" applyBorder="1" applyAlignment="1">
      <alignment horizontal="center" wrapText="1"/>
    </xf>
    <xf numFmtId="4" fontId="19" fillId="3" borderId="4" xfId="0" applyNumberFormat="1" applyFont="1" applyFill="1" applyBorder="1" applyAlignment="1">
      <alignment horizontal="center" wrapText="1"/>
    </xf>
    <xf numFmtId="165" fontId="19" fillId="3" borderId="3" xfId="0" applyNumberFormat="1" applyFont="1" applyFill="1" applyBorder="1" applyAlignment="1">
      <alignment horizontal="center" wrapText="1"/>
    </xf>
    <xf numFmtId="1" fontId="20" fillId="3" borderId="3" xfId="0" applyNumberFormat="1" applyFont="1" applyFill="1" applyBorder="1" applyAlignment="1">
      <alignment horizontal="center" wrapText="1"/>
    </xf>
    <xf numFmtId="3" fontId="20" fillId="3" borderId="3" xfId="0" applyNumberFormat="1" applyFont="1" applyFill="1" applyBorder="1" applyAlignment="1">
      <alignment horizontal="center" wrapText="1"/>
    </xf>
    <xf numFmtId="1" fontId="20" fillId="3" borderId="1" xfId="0" applyNumberFormat="1" applyFont="1" applyFill="1" applyBorder="1" applyAlignment="1">
      <alignment horizontal="center" wrapText="1"/>
    </xf>
    <xf numFmtId="0" fontId="20" fillId="0" borderId="0" xfId="0" applyFont="1"/>
    <xf numFmtId="49" fontId="10" fillId="2" borderId="1" xfId="0" applyNumberFormat="1" applyFont="1" applyFill="1" applyBorder="1" applyAlignment="1">
      <alignment wrapText="1"/>
    </xf>
    <xf numFmtId="0" fontId="21" fillId="2" borderId="1" xfId="0" applyFont="1" applyFill="1" applyBorder="1"/>
    <xf numFmtId="0" fontId="10" fillId="2" borderId="1" xfId="0" applyFont="1" applyFill="1" applyBorder="1"/>
    <xf numFmtId="4" fontId="10" fillId="2" borderId="1" xfId="0" applyNumberFormat="1" applyFont="1" applyFill="1" applyBorder="1"/>
    <xf numFmtId="0" fontId="21" fillId="0" borderId="0" xfId="0" applyFont="1"/>
    <xf numFmtId="3" fontId="9" fillId="2" borderId="1" xfId="0" applyNumberFormat="1" applyFont="1" applyFill="1" applyBorder="1" applyAlignment="1">
      <alignment horizontal="center"/>
    </xf>
    <xf numFmtId="3" fontId="21" fillId="0" borderId="1" xfId="0" applyNumberFormat="1" applyFont="1" applyBorder="1" applyAlignment="1">
      <alignment horizontal="center"/>
    </xf>
    <xf numFmtId="3" fontId="21" fillId="0" borderId="1" xfId="0" applyNumberFormat="1" applyFont="1" applyFill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3" fontId="21" fillId="0" borderId="1" xfId="0" applyNumberFormat="1" applyFont="1" applyBorder="1"/>
    <xf numFmtId="3" fontId="21" fillId="0" borderId="1" xfId="0" applyNumberFormat="1" applyFont="1" applyFill="1" applyBorder="1"/>
    <xf numFmtId="0" fontId="22" fillId="0" borderId="1" xfId="0" applyFont="1" applyBorder="1" applyAlignment="1">
      <alignment vertical="center" wrapText="1"/>
    </xf>
    <xf numFmtId="49" fontId="23" fillId="0" borderId="1" xfId="0" applyNumberFormat="1" applyFont="1" applyBorder="1" applyAlignment="1">
      <alignment wrapText="1"/>
    </xf>
    <xf numFmtId="0" fontId="22" fillId="0" borderId="6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/>
    <xf numFmtId="4" fontId="4" fillId="0" borderId="3" xfId="0" applyNumberFormat="1" applyFont="1" applyFill="1" applyBorder="1"/>
    <xf numFmtId="164" fontId="4" fillId="0" borderId="3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49" fontId="10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G9" sqref="G9"/>
    </sheetView>
  </sheetViews>
  <sheetFormatPr defaultRowHeight="15"/>
  <cols>
    <col min="1" max="1" width="44.5703125" style="1" customWidth="1"/>
    <col min="2" max="2" width="21.28515625" customWidth="1"/>
    <col min="3" max="3" width="15.42578125" customWidth="1"/>
    <col min="4" max="4" width="8.7109375" customWidth="1"/>
    <col min="5" max="6" width="16.28515625" customWidth="1"/>
    <col min="7" max="7" width="12" customWidth="1"/>
    <col min="8" max="8" width="15.7109375" customWidth="1"/>
  </cols>
  <sheetData>
    <row r="1" spans="1:8" s="5" customFormat="1" ht="18.75">
      <c r="A1" s="4"/>
      <c r="B1" s="17"/>
      <c r="C1" s="70" t="s">
        <v>19</v>
      </c>
      <c r="D1" s="70"/>
      <c r="E1" s="70"/>
      <c r="F1" s="70"/>
      <c r="G1" s="70"/>
      <c r="H1" s="17"/>
    </row>
    <row r="2" spans="1:8" s="5" customFormat="1" ht="34.15" customHeight="1">
      <c r="A2" s="4"/>
      <c r="B2" s="71" t="s">
        <v>28</v>
      </c>
      <c r="C2" s="71"/>
      <c r="D2" s="71"/>
      <c r="E2" s="71"/>
      <c r="F2" s="71"/>
      <c r="G2" s="71"/>
      <c r="H2" s="71"/>
    </row>
    <row r="3" spans="1:8" s="5" customFormat="1">
      <c r="A3" s="4"/>
    </row>
    <row r="4" spans="1:8" s="4" customFormat="1" ht="40.15" customHeight="1">
      <c r="A4" s="72" t="s">
        <v>18</v>
      </c>
      <c r="B4" s="75" t="s">
        <v>25</v>
      </c>
      <c r="C4" s="75" t="s">
        <v>1</v>
      </c>
      <c r="D4" s="76" t="s">
        <v>2</v>
      </c>
      <c r="E4" s="72" t="s">
        <v>13</v>
      </c>
      <c r="F4" s="72" t="s">
        <v>3</v>
      </c>
      <c r="G4" s="72" t="s">
        <v>4</v>
      </c>
      <c r="H4" s="69" t="s">
        <v>29</v>
      </c>
    </row>
    <row r="5" spans="1:8" s="5" customFormat="1" ht="98.25" customHeight="1">
      <c r="A5" s="73"/>
      <c r="B5" s="75"/>
      <c r="C5" s="75"/>
      <c r="D5" s="76"/>
      <c r="E5" s="74"/>
      <c r="F5" s="74"/>
      <c r="G5" s="74"/>
      <c r="H5" s="30" t="s">
        <v>15</v>
      </c>
    </row>
    <row r="6" spans="1:8" s="5" customFormat="1" ht="73.900000000000006" customHeight="1">
      <c r="A6" s="74"/>
      <c r="B6" s="31" t="s">
        <v>21</v>
      </c>
      <c r="C6" s="75"/>
      <c r="D6" s="76"/>
      <c r="E6" s="32" t="s">
        <v>14</v>
      </c>
      <c r="F6" s="32" t="s">
        <v>16</v>
      </c>
      <c r="G6" s="32" t="s">
        <v>17</v>
      </c>
      <c r="H6" s="22" t="s">
        <v>30</v>
      </c>
    </row>
    <row r="7" spans="1:8" s="9" customFormat="1" ht="11.25" customHeight="1">
      <c r="A7" s="6" t="s">
        <v>6</v>
      </c>
      <c r="B7" s="3">
        <v>2</v>
      </c>
      <c r="C7" s="2">
        <v>3</v>
      </c>
      <c r="D7" s="7" t="s">
        <v>7</v>
      </c>
      <c r="E7" s="7" t="s">
        <v>8</v>
      </c>
      <c r="F7" s="7" t="s">
        <v>9</v>
      </c>
      <c r="G7" s="7" t="s">
        <v>10</v>
      </c>
      <c r="H7" s="8" t="s">
        <v>11</v>
      </c>
    </row>
    <row r="8" spans="1:8" s="45" customFormat="1" ht="67.150000000000006" customHeight="1">
      <c r="A8" s="39" t="s">
        <v>12</v>
      </c>
      <c r="B8" s="40">
        <f>36265.6*12</f>
        <v>435187.19999999995</v>
      </c>
      <c r="C8" s="41">
        <v>1.302</v>
      </c>
      <c r="D8" s="42"/>
      <c r="E8" s="43">
        <v>24753</v>
      </c>
      <c r="F8" s="42"/>
      <c r="G8" s="42"/>
      <c r="H8" s="44">
        <v>2278</v>
      </c>
    </row>
    <row r="9" spans="1:8" s="5" customFormat="1" ht="66.75" customHeight="1">
      <c r="A9" s="29" t="s">
        <v>0</v>
      </c>
      <c r="B9" s="10"/>
      <c r="C9" s="11"/>
      <c r="D9" s="11">
        <v>13</v>
      </c>
      <c r="E9" s="11"/>
      <c r="F9" s="12">
        <f>B8*C8*D9</f>
        <v>7365978.5471999999</v>
      </c>
      <c r="G9" s="13">
        <f>F9/E8</f>
        <v>297.5792246273179</v>
      </c>
      <c r="H9" s="62"/>
    </row>
    <row r="10" spans="1:8" s="5" customFormat="1" ht="63" customHeight="1">
      <c r="A10" s="61" t="s">
        <v>23</v>
      </c>
      <c r="B10" s="14"/>
      <c r="C10" s="14"/>
      <c r="D10" s="14"/>
      <c r="E10" s="14"/>
      <c r="F10" s="15"/>
      <c r="G10" s="14"/>
      <c r="H10" s="52">
        <f>H8*G9</f>
        <v>677885.47370103013</v>
      </c>
    </row>
    <row r="11" spans="1:8" s="5" customFormat="1" ht="66.75" customHeight="1">
      <c r="A11" s="59" t="s">
        <v>22</v>
      </c>
      <c r="B11" s="14"/>
      <c r="C11" s="14"/>
      <c r="D11" s="14"/>
      <c r="E11" s="14"/>
      <c r="F11" s="15"/>
      <c r="G11" s="14"/>
      <c r="H11" s="53">
        <v>437144</v>
      </c>
    </row>
    <row r="12" spans="1:8" s="5" customFormat="1" ht="58.5" customHeight="1">
      <c r="A12" s="59" t="s">
        <v>24</v>
      </c>
      <c r="B12" s="14"/>
      <c r="C12" s="14"/>
      <c r="D12" s="14"/>
      <c r="E12" s="14"/>
      <c r="F12" s="15"/>
      <c r="G12" s="14"/>
      <c r="H12" s="54">
        <f>(H10-H11)/H11*100</f>
        <v>55.07143497360827</v>
      </c>
    </row>
    <row r="13" spans="1:8" s="5" customFormat="1" ht="42.75" customHeight="1">
      <c r="A13" s="60" t="s">
        <v>5</v>
      </c>
      <c r="B13" s="14"/>
      <c r="C13" s="14"/>
      <c r="D13" s="14"/>
      <c r="E13" s="14"/>
      <c r="F13" s="15"/>
      <c r="G13" s="14"/>
      <c r="H13" s="55">
        <v>0.627</v>
      </c>
    </row>
    <row r="14" spans="1:8" s="50" customFormat="1" ht="138.75" customHeight="1">
      <c r="A14" s="46" t="s">
        <v>31</v>
      </c>
      <c r="B14" s="47"/>
      <c r="C14" s="47"/>
      <c r="D14" s="47"/>
      <c r="E14" s="48"/>
      <c r="F14" s="49"/>
      <c r="G14" s="48"/>
      <c r="H14" s="51">
        <f>H10*H13</f>
        <v>425034.19201054587</v>
      </c>
    </row>
    <row r="15" spans="1:8" s="5" customFormat="1" ht="76.5" customHeight="1">
      <c r="A15" s="28" t="s">
        <v>27</v>
      </c>
      <c r="B15" s="14"/>
      <c r="C15" s="14"/>
      <c r="D15" s="14">
        <v>1</v>
      </c>
      <c r="E15" s="14"/>
      <c r="F15" s="12">
        <f>B8*C8*D15</f>
        <v>566613.73439999996</v>
      </c>
      <c r="G15" s="13">
        <f>F15/E8</f>
        <v>22.89070958671676</v>
      </c>
      <c r="H15" s="52"/>
    </row>
    <row r="16" spans="1:8" s="5" customFormat="1" ht="66" customHeight="1">
      <c r="A16" s="61" t="s">
        <v>23</v>
      </c>
      <c r="B16" s="14"/>
      <c r="C16" s="14"/>
      <c r="D16" s="14"/>
      <c r="E16" s="14"/>
      <c r="F16" s="12"/>
      <c r="G16" s="13"/>
      <c r="H16" s="52">
        <f>H8*G15</f>
        <v>52145.036438540781</v>
      </c>
    </row>
    <row r="17" spans="1:8" s="5" customFormat="1" ht="51.6" customHeight="1">
      <c r="A17" s="59" t="s">
        <v>22</v>
      </c>
      <c r="B17" s="14"/>
      <c r="C17" s="14"/>
      <c r="D17" s="14"/>
      <c r="E17" s="14"/>
      <c r="F17" s="12"/>
      <c r="G17" s="13"/>
      <c r="H17" s="53">
        <v>49800</v>
      </c>
    </row>
    <row r="18" spans="1:8" s="5" customFormat="1" ht="61.15" customHeight="1">
      <c r="A18" s="59" t="s">
        <v>24</v>
      </c>
      <c r="B18" s="14"/>
      <c r="C18" s="14"/>
      <c r="D18" s="14"/>
      <c r="E18" s="14"/>
      <c r="F18" s="12"/>
      <c r="G18" s="13"/>
      <c r="H18" s="54">
        <f>(H16-H17)/H17*100</f>
        <v>4.708908511126066</v>
      </c>
    </row>
    <row r="19" spans="1:8" s="5" customFormat="1" ht="24" customHeight="1">
      <c r="A19" s="60" t="s">
        <v>5</v>
      </c>
      <c r="B19" s="14"/>
      <c r="C19" s="14"/>
      <c r="D19" s="14"/>
      <c r="E19" s="14"/>
      <c r="F19" s="12"/>
      <c r="G19" s="13"/>
      <c r="H19" s="56">
        <v>1</v>
      </c>
    </row>
    <row r="20" spans="1:8" s="5" customFormat="1" ht="137.25" customHeight="1">
      <c r="A20" s="46" t="s">
        <v>31</v>
      </c>
      <c r="B20" s="20"/>
      <c r="C20" s="20"/>
      <c r="D20" s="20"/>
      <c r="E20" s="23"/>
      <c r="F20" s="24"/>
      <c r="G20" s="25"/>
      <c r="H20" s="51">
        <f>H16*H19</f>
        <v>52145.036438540781</v>
      </c>
    </row>
    <row r="21" spans="1:8" s="68" customFormat="1" ht="43.5" customHeight="1">
      <c r="A21" s="27" t="s">
        <v>20</v>
      </c>
      <c r="B21" s="63"/>
      <c r="C21" s="63"/>
      <c r="D21" s="63"/>
      <c r="E21" s="64"/>
      <c r="F21" s="65"/>
      <c r="G21" s="66"/>
      <c r="H21" s="67"/>
    </row>
    <row r="22" spans="1:8" s="5" customFormat="1" ht="69.75" customHeight="1">
      <c r="A22" s="61" t="s">
        <v>23</v>
      </c>
      <c r="B22" s="14"/>
      <c r="C22" s="14"/>
      <c r="D22" s="14">
        <v>2</v>
      </c>
      <c r="E22" s="14"/>
      <c r="F22" s="15">
        <f>B8*C8*D22</f>
        <v>1133227.4687999999</v>
      </c>
      <c r="G22" s="15">
        <f>F22/E8</f>
        <v>45.78141917343352</v>
      </c>
      <c r="H22" s="57">
        <f>H8*G22</f>
        <v>104290.07287708156</v>
      </c>
    </row>
    <row r="23" spans="1:8" s="5" customFormat="1" ht="56.25">
      <c r="A23" s="59" t="s">
        <v>22</v>
      </c>
      <c r="B23" s="14"/>
      <c r="C23" s="14"/>
      <c r="D23" s="14"/>
      <c r="E23" s="14"/>
      <c r="F23" s="14"/>
      <c r="G23" s="14"/>
      <c r="H23" s="58">
        <v>99600</v>
      </c>
    </row>
    <row r="24" spans="1:8" ht="56.25">
      <c r="A24" s="59" t="s">
        <v>24</v>
      </c>
      <c r="B24" s="16"/>
      <c r="C24" s="16"/>
      <c r="D24" s="16"/>
      <c r="E24" s="16"/>
      <c r="F24" s="16"/>
      <c r="G24" s="16"/>
      <c r="H24" s="54">
        <f>(H22-H23)/H23*100</f>
        <v>4.708908511126066</v>
      </c>
    </row>
    <row r="25" spans="1:8" ht="20.25">
      <c r="A25" s="60" t="s">
        <v>5</v>
      </c>
      <c r="B25" s="16"/>
      <c r="C25" s="16"/>
      <c r="D25" s="16"/>
      <c r="E25" s="16"/>
      <c r="F25" s="16"/>
      <c r="G25" s="16"/>
      <c r="H25" s="56">
        <v>1</v>
      </c>
    </row>
    <row r="26" spans="1:8" ht="104.25" customHeight="1">
      <c r="A26" s="46" t="s">
        <v>31</v>
      </c>
      <c r="B26" s="21"/>
      <c r="C26" s="21"/>
      <c r="D26" s="21"/>
      <c r="E26" s="26"/>
      <c r="F26" s="26"/>
      <c r="G26" s="26"/>
      <c r="H26" s="51">
        <f>H22*H25</f>
        <v>104290.07287708156</v>
      </c>
    </row>
    <row r="27" spans="1:8" s="38" customFormat="1" ht="45">
      <c r="A27" s="28" t="s">
        <v>32</v>
      </c>
      <c r="B27" s="36"/>
      <c r="C27" s="36"/>
      <c r="D27" s="36"/>
      <c r="E27" s="36"/>
      <c r="F27" s="36"/>
      <c r="G27" s="36"/>
      <c r="H27" s="37">
        <f t="shared" ref="H27" si="0">H11+H17+H23</f>
        <v>586544</v>
      </c>
    </row>
    <row r="28" spans="1:8" s="18" customFormat="1" ht="46.15" customHeight="1">
      <c r="A28" s="28" t="s">
        <v>33</v>
      </c>
      <c r="B28" s="36"/>
      <c r="C28" s="36"/>
      <c r="D28" s="36"/>
      <c r="E28" s="36"/>
      <c r="F28" s="36"/>
      <c r="G28" s="36"/>
      <c r="H28" s="37">
        <f t="shared" ref="H28" si="1">H14+H20+H26</f>
        <v>581469.30132616824</v>
      </c>
    </row>
    <row r="29" spans="1:8" s="19" customFormat="1" ht="51" customHeight="1">
      <c r="A29" s="33" t="s">
        <v>26</v>
      </c>
      <c r="B29" s="34"/>
      <c r="C29" s="34"/>
      <c r="D29" s="34"/>
      <c r="E29" s="34"/>
      <c r="F29" s="34"/>
      <c r="G29" s="34"/>
      <c r="H29" s="35">
        <f>H28-H27</f>
        <v>-5074.6986738317646</v>
      </c>
    </row>
  </sheetData>
  <mergeCells count="9">
    <mergeCell ref="C1:G1"/>
    <mergeCell ref="B2:H2"/>
    <mergeCell ref="A4:A6"/>
    <mergeCell ref="B4:B5"/>
    <mergeCell ref="C4:C6"/>
    <mergeCell ref="D4:D6"/>
    <mergeCell ref="E4:E5"/>
    <mergeCell ref="F4:F5"/>
    <mergeCell ref="G4:G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известковое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Альбина</cp:lastModifiedBy>
  <cp:lastPrinted>2020-11-20T04:44:11Z</cp:lastPrinted>
  <dcterms:created xsi:type="dcterms:W3CDTF">2014-10-19T09:34:25Z</dcterms:created>
  <dcterms:modified xsi:type="dcterms:W3CDTF">2020-12-02T06:13:26Z</dcterms:modified>
</cp:coreProperties>
</file>